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'Arkusz1'!$A$1:$H$125</definedName>
  </definedNames>
  <calcPr fullCalcOnLoad="1"/>
</workbook>
</file>

<file path=xl/sharedStrings.xml><?xml version="1.0" encoding="utf-8"?>
<sst xmlns="http://schemas.openxmlformats.org/spreadsheetml/2006/main" count="127" uniqueCount="62">
  <si>
    <t>L.p.</t>
  </si>
  <si>
    <t>Rodzaj kosztów</t>
  </si>
  <si>
    <t>Ilość jednostek</t>
  </si>
  <si>
    <t>Rodzaj miary</t>
  </si>
  <si>
    <t>Procentowy udział sumy kosztów z kategorii do całkowitej kwoty dotacji</t>
  </si>
  <si>
    <t>I</t>
  </si>
  <si>
    <t>II</t>
  </si>
  <si>
    <t>Ogółem</t>
  </si>
  <si>
    <t>1.</t>
  </si>
  <si>
    <t>2.</t>
  </si>
  <si>
    <t>3.</t>
  </si>
  <si>
    <t>III</t>
  </si>
  <si>
    <t>IV</t>
  </si>
  <si>
    <t>V</t>
  </si>
  <si>
    <t>VI</t>
  </si>
  <si>
    <t>VII</t>
  </si>
  <si>
    <t>VIII</t>
  </si>
  <si>
    <t>Kwota wnioskowanej dotacji (w PLN)</t>
  </si>
  <si>
    <t>IX</t>
  </si>
  <si>
    <t>Ogółem w projekcie</t>
  </si>
  <si>
    <t>Koszt jednostkowy (w PLN)</t>
  </si>
  <si>
    <t>Koszt całkowity ( w PLN)</t>
  </si>
  <si>
    <t>Z tego z wnioskowanej dotacji (w PLN)</t>
  </si>
  <si>
    <t>2. Dotyczy młodych organizacji pozarządowych na mikrodotacje przeznaczone na sprzęt biurowy, sprzęt związany z obszarem działań organizacji, koszty adaptacji lokalu, oprogramowanie komputerowe, podniesienie kwalifikacji pracowników lub wolontariuszy, częściowe finansowanie kosztów osobowych związanych z obsługą księgową, prawną lub informatyczną, poszerzenie zakresu świadczonych usług oraz pomoc w opracowaniu merytorycznych planów rozwoju.</t>
  </si>
  <si>
    <t>4.</t>
  </si>
  <si>
    <t>5.</t>
  </si>
  <si>
    <t>Podpis wnioskodawcy</t>
  </si>
  <si>
    <t>1. Dotyczy młodych organizacji pozarządowych, grup nieformalnych oraz samopomocowych realizujących zadania w sferze pożytku publicznego</t>
  </si>
  <si>
    <t>Koszty osobowe merytoryczne- brak limitów</t>
  </si>
  <si>
    <t>Koszty obsługi zadania publicznego, w tym koszty administracyjne- limit 20% łącznie z kategorią IV</t>
  </si>
  <si>
    <t>Koszt jednostkowy              (w PLN)</t>
  </si>
  <si>
    <t>Koszt całkowity          (w PLN)</t>
  </si>
  <si>
    <t>*</t>
  </si>
  <si>
    <r>
      <rPr>
        <sz val="8"/>
        <color indexed="8"/>
        <rFont val="Calibri"/>
        <family val="2"/>
      </rPr>
      <t>Podpis wnioskodawcy</t>
    </r>
    <r>
      <rPr>
        <vertAlign val="superscript"/>
        <sz val="16"/>
        <color indexed="8"/>
        <rFont val="Calibri"/>
        <family val="2"/>
      </rPr>
      <t>*</t>
    </r>
  </si>
  <si>
    <t>Przez wnioskodawcę w przypadku grup nieformalnych i samopomocowych należy rozumieć lidera projektu.</t>
  </si>
  <si>
    <t>Instrukcja do budżetu:</t>
  </si>
  <si>
    <t>Koszty funkcjonowania organizacji związane z realizacją zadania- limit 20% łącznie z kategorią II</t>
  </si>
  <si>
    <t>Koszty wyposażenia związane z realizacją zadania- limit 10%</t>
  </si>
  <si>
    <t>Koszty adaptacji pomieszczeń dla celów realizacji zadania- limit 10%</t>
  </si>
  <si>
    <t>Koszty wyjazdów służbowych osób zaangażowanych w realizację zadania- limit 5%</t>
  </si>
  <si>
    <t>Koszty związane z działaniami promocyjnymi projektu- limit 5%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</si>
  <si>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</si>
  <si>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</si>
  <si>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</si>
  <si>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</si>
  <si>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</si>
  <si>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</si>
  <si>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</si>
  <si>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</si>
  <si>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</si>
  <si>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</si>
  <si>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</si>
  <si>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7.</t>
  </si>
  <si>
    <t xml:space="preserve">1. </t>
  </si>
  <si>
    <t xml:space="preserve">2. </t>
  </si>
  <si>
    <t>Konieczne jest rozpisanie w kosztach 100% wnioskowanej dotacji.</t>
  </si>
  <si>
    <t>Koszty związane z uczestnictwem bezpośrednich adresatów zadania- brak limitów</t>
  </si>
  <si>
    <t>W kolumnie 8 "Z tego z wnioskowanej dotacji" należy wprowadzić kwotę ręcznie. Jeżeli wnioskodawca nie przewduje wkładu własnego będzie to kwota równa kwocie z kol.7.</t>
  </si>
  <si>
    <t>Podczas uzupełnienia pozycji kosztowych dokument automatycznie wylicza progi procentowe i wartości całkowite (proszę nie wypełniać niebieskich pól).</t>
  </si>
  <si>
    <t>Budżet do wniosku o mikrodotację III nabór</t>
  </si>
  <si>
    <t>W kolumnie 2 "Rodzaj kosztów" należy wpisać materiały, rzeczy, usługi niezbędne do realizacji projektu, np. materiały warsztatowe, usługi transportowe, zakup komputera.</t>
  </si>
  <si>
    <t>Wypełnianie budżetu należy rozpocząć od wpisania  kwoty wnioskowanej dotacji. Jest to niezbędny warunek poprawnego wyliczenia limitów kosztów.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</si>
</sst>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vertAlign val="superscript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vertAlign val="superscript"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ck"/>
      <right style="medium"/>
      <top style="thick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ck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medium"/>
      <right style="hair"/>
      <top style="medium"/>
      <bottom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51" applyFont="1" applyAlignment="1">
      <alignment horizontal="center" vertical="center" wrapText="1"/>
      <protection/>
    </xf>
    <xf numFmtId="10" fontId="0" fillId="33" borderId="13" xfId="53" applyNumberFormat="1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 textRotation="90"/>
    </xf>
    <xf numFmtId="0" fontId="49" fillId="33" borderId="15" xfId="0" applyFont="1" applyFill="1" applyBorder="1" applyAlignment="1">
      <alignment horizontal="center" vertical="center" textRotation="90"/>
    </xf>
    <xf numFmtId="0" fontId="49" fillId="33" borderId="16" xfId="0" applyFont="1" applyFill="1" applyBorder="1" applyAlignment="1">
      <alignment horizontal="center" vertical="center" textRotation="90" wrapText="1"/>
    </xf>
    <xf numFmtId="0" fontId="49" fillId="33" borderId="17" xfId="0" applyFont="1" applyFill="1" applyBorder="1" applyAlignment="1">
      <alignment horizontal="center" vertical="center" textRotation="90" wrapText="1"/>
    </xf>
    <xf numFmtId="0" fontId="49" fillId="33" borderId="15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>
      <alignment vertical="top"/>
    </xf>
    <xf numFmtId="10" fontId="0" fillId="33" borderId="30" xfId="53" applyNumberFormat="1" applyFont="1" applyFill="1" applyBorder="1" applyAlignment="1">
      <alignment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52" fillId="0" borderId="0" xfId="0" applyFont="1" applyAlignment="1">
      <alignment horizontal="left"/>
    </xf>
    <xf numFmtId="0" fontId="0" fillId="0" borderId="37" xfId="0" applyFont="1" applyFill="1" applyBorder="1" applyAlignment="1" applyProtection="1">
      <alignment wrapText="1"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9" fillId="33" borderId="11" xfId="0" applyFont="1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/>
    </xf>
    <xf numFmtId="4" fontId="0" fillId="0" borderId="39" xfId="0" applyNumberForma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Font="1" applyFill="1" applyBorder="1" applyAlignment="1" applyProtection="1">
      <alignment horizontal="right"/>
      <protection locked="0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33" borderId="46" xfId="0" applyNumberFormat="1" applyFill="1" applyBorder="1" applyAlignment="1">
      <alignment horizontal="right"/>
    </xf>
    <xf numFmtId="4" fontId="0" fillId="0" borderId="37" xfId="0" applyNumberFormat="1" applyFont="1" applyFill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53" fillId="34" borderId="0" xfId="0" applyFont="1" applyFill="1" applyAlignment="1" applyProtection="1">
      <alignment/>
      <protection hidden="1"/>
    </xf>
    <xf numFmtId="0" fontId="49" fillId="34" borderId="0" xfId="0" applyFont="1" applyFill="1" applyBorder="1" applyAlignment="1" applyProtection="1">
      <alignment vertical="center" wrapText="1"/>
      <protection hidden="1"/>
    </xf>
    <xf numFmtId="0" fontId="54" fillId="34" borderId="0" xfId="0" applyFont="1" applyFill="1" applyAlignment="1" applyProtection="1">
      <alignment/>
      <protection hidden="1"/>
    </xf>
    <xf numFmtId="4" fontId="0" fillId="33" borderId="47" xfId="0" applyNumberFormat="1" applyFill="1" applyBorder="1" applyAlignment="1" applyProtection="1">
      <alignment/>
      <protection hidden="1"/>
    </xf>
    <xf numFmtId="10" fontId="0" fillId="33" borderId="48" xfId="53" applyNumberFormat="1" applyFont="1" applyFill="1" applyBorder="1" applyAlignment="1" applyProtection="1">
      <alignment/>
      <protection hidden="1"/>
    </xf>
    <xf numFmtId="0" fontId="0" fillId="33" borderId="16" xfId="0" applyFill="1" applyBorder="1" applyAlignment="1">
      <alignment horizontal="center"/>
    </xf>
    <xf numFmtId="0" fontId="0" fillId="33" borderId="49" xfId="0" applyFill="1" applyBorder="1" applyAlignment="1">
      <alignment/>
    </xf>
    <xf numFmtId="10" fontId="0" fillId="35" borderId="23" xfId="53" applyNumberFormat="1" applyFont="1" applyFill="1" applyBorder="1" applyAlignment="1" applyProtection="1">
      <alignment/>
      <protection hidden="1"/>
    </xf>
    <xf numFmtId="4" fontId="0" fillId="35" borderId="23" xfId="0" applyNumberFormat="1" applyFill="1" applyBorder="1" applyAlignment="1" applyProtection="1">
      <alignment/>
      <protection/>
    </xf>
    <xf numFmtId="10" fontId="0" fillId="35" borderId="29" xfId="53" applyNumberFormat="1" applyFont="1" applyFill="1" applyBorder="1" applyAlignment="1" applyProtection="1">
      <alignment/>
      <protection hidden="1"/>
    </xf>
    <xf numFmtId="10" fontId="0" fillId="35" borderId="50" xfId="53" applyNumberFormat="1" applyFont="1" applyFill="1" applyBorder="1" applyAlignment="1" applyProtection="1">
      <alignment/>
      <protection hidden="1"/>
    </xf>
    <xf numFmtId="4" fontId="0" fillId="35" borderId="51" xfId="0" applyNumberFormat="1" applyFill="1" applyBorder="1" applyAlignment="1" applyProtection="1">
      <alignment/>
      <protection/>
    </xf>
    <xf numFmtId="4" fontId="0" fillId="35" borderId="46" xfId="0" applyNumberFormat="1" applyFill="1" applyBorder="1" applyAlignment="1">
      <alignment/>
    </xf>
    <xf numFmtId="4" fontId="0" fillId="35" borderId="50" xfId="0" applyNumberFormat="1" applyFill="1" applyBorder="1" applyAlignment="1">
      <alignment/>
    </xf>
    <xf numFmtId="4" fontId="0" fillId="35" borderId="28" xfId="0" applyNumberFormat="1" applyFill="1" applyBorder="1" applyAlignment="1" applyProtection="1">
      <alignment/>
      <protection/>
    </xf>
    <xf numFmtId="4" fontId="0" fillId="35" borderId="24" xfId="0" applyNumberFormat="1" applyFill="1" applyBorder="1" applyAlignment="1" applyProtection="1">
      <alignment/>
      <protection/>
    </xf>
    <xf numFmtId="4" fontId="0" fillId="35" borderId="50" xfId="0" applyNumberFormat="1" applyFill="1" applyBorder="1" applyAlignment="1" applyProtection="1">
      <alignment/>
      <protection/>
    </xf>
    <xf numFmtId="4" fontId="0" fillId="35" borderId="29" xfId="0" applyNumberFormat="1" applyFill="1" applyBorder="1" applyAlignment="1" applyProtection="1">
      <alignment/>
      <protection/>
    </xf>
    <xf numFmtId="4" fontId="0" fillId="35" borderId="52" xfId="0" applyNumberFormat="1" applyFill="1" applyBorder="1" applyAlignment="1" applyProtection="1">
      <alignment/>
      <protection/>
    </xf>
    <xf numFmtId="4" fontId="0" fillId="35" borderId="53" xfId="0" applyNumberFormat="1" applyFill="1" applyBorder="1" applyAlignment="1">
      <alignment/>
    </xf>
    <xf numFmtId="4" fontId="3" fillId="0" borderId="0" xfId="5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wrapText="1"/>
    </xf>
    <xf numFmtId="0" fontId="3" fillId="0" borderId="0" xfId="51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wrapText="1"/>
    </xf>
    <xf numFmtId="4" fontId="0" fillId="0" borderId="54" xfId="0" applyNumberFormat="1" applyFont="1" applyFill="1" applyBorder="1" applyAlignment="1" applyProtection="1">
      <alignment horizontal="right"/>
      <protection/>
    </xf>
    <xf numFmtId="4" fontId="0" fillId="0" borderId="55" xfId="0" applyNumberFormat="1" applyFont="1" applyFill="1" applyBorder="1" applyAlignment="1" applyProtection="1">
      <alignment horizontal="right"/>
      <protection/>
    </xf>
    <xf numFmtId="4" fontId="0" fillId="33" borderId="56" xfId="0" applyNumberFormat="1" applyFill="1" applyBorder="1" applyAlignment="1" applyProtection="1">
      <alignment horizontal="right"/>
      <protection/>
    </xf>
    <xf numFmtId="4" fontId="0" fillId="33" borderId="51" xfId="0" applyNumberFormat="1" applyFill="1" applyBorder="1" applyAlignment="1" applyProtection="1">
      <alignment horizontal="right"/>
      <protection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1" fillId="0" borderId="0" xfId="0" applyFont="1" applyAlignment="1">
      <alignment horizontal="justify" wrapText="1"/>
    </xf>
    <xf numFmtId="0" fontId="57" fillId="33" borderId="56" xfId="0" applyFont="1" applyFill="1" applyBorder="1" applyAlignment="1">
      <alignment horizontal="center"/>
    </xf>
    <xf numFmtId="0" fontId="57" fillId="33" borderId="58" xfId="0" applyFont="1" applyFill="1" applyBorder="1" applyAlignment="1">
      <alignment horizontal="center"/>
    </xf>
    <xf numFmtId="0" fontId="57" fillId="33" borderId="51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1" fillId="36" borderId="10" xfId="0" applyFont="1" applyFill="1" applyBorder="1" applyAlignment="1">
      <alignment horizontal="center"/>
    </xf>
    <xf numFmtId="0" fontId="51" fillId="36" borderId="12" xfId="0" applyFont="1" applyFill="1" applyBorder="1" applyAlignment="1">
      <alignment horizontal="center"/>
    </xf>
    <xf numFmtId="0" fontId="51" fillId="36" borderId="59" xfId="0" applyFont="1" applyFill="1" applyBorder="1" applyAlignment="1">
      <alignment horizontal="center"/>
    </xf>
    <xf numFmtId="0" fontId="3" fillId="0" borderId="0" xfId="51" applyFont="1" applyAlignment="1">
      <alignment horizontal="center" vertical="center" wrapText="1"/>
      <protection/>
    </xf>
    <xf numFmtId="0" fontId="0" fillId="33" borderId="15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57" fillId="0" borderId="62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30" fillId="0" borderId="0" xfId="51" applyFont="1" applyBorder="1" applyAlignment="1">
      <alignment horizontal="center" vertical="center"/>
      <protection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59" xfId="51" applyNumberFormat="1" applyFont="1" applyBorder="1" applyAlignment="1" applyProtection="1">
      <alignment horizontal="center" vertical="center" wrapText="1"/>
      <protection locked="0"/>
    </xf>
    <xf numFmtId="0" fontId="57" fillId="36" borderId="62" xfId="0" applyFont="1" applyFill="1" applyBorder="1" applyAlignment="1">
      <alignment horizontal="center"/>
    </xf>
    <xf numFmtId="0" fontId="57" fillId="36" borderId="58" xfId="0" applyFont="1" applyFill="1" applyBorder="1" applyAlignment="1">
      <alignment horizontal="center"/>
    </xf>
    <xf numFmtId="0" fontId="57" fillId="36" borderId="51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59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Font="1" applyAlignment="1">
      <alignment horizont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13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8</xdr:col>
      <xdr:colOff>0</xdr:colOff>
      <xdr:row>7</xdr:row>
      <xdr:rowOff>0</xdr:rowOff>
    </xdr:to>
    <xdr:pic>
      <xdr:nvPicPr>
        <xdr:cNvPr id="1" name="Obraz 1" descr="naglowek strony7.jpg"/>
        <xdr:cNvPicPr preferRelativeResize="1">
          <a:picLocks noChangeAspect="1"/>
        </xdr:cNvPicPr>
      </xdr:nvPicPr>
      <xdr:blipFill>
        <a:blip r:embed="rId1"/>
        <a:srcRect l="6886" t="6579"/>
        <a:stretch>
          <a:fillRect/>
        </a:stretch>
      </xdr:blipFill>
      <xdr:spPr>
        <a:xfrm>
          <a:off x="352425" y="9525"/>
          <a:ext cx="6067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06">
      <selection activeCell="B122" sqref="B122:H122"/>
    </sheetView>
  </sheetViews>
  <sheetFormatPr defaultColWidth="9.140625" defaultRowHeight="15"/>
  <cols>
    <col min="1" max="1" width="2.8515625" style="50" customWidth="1"/>
    <col min="2" max="2" width="42.00390625" style="50" customWidth="1"/>
    <col min="3" max="3" width="4.140625" style="50" customWidth="1"/>
    <col min="4" max="4" width="11.140625" style="50" customWidth="1"/>
    <col min="5" max="5" width="3.7109375" style="50" customWidth="1"/>
    <col min="6" max="6" width="8.57421875" style="50" customWidth="1"/>
    <col min="7" max="7" width="10.00390625" style="50" customWidth="1"/>
    <col min="8" max="8" width="13.8515625" style="50" customWidth="1"/>
    <col min="9" max="9" width="6.7109375" style="50" customWidth="1"/>
    <col min="10" max="10" width="31.00390625" style="62" customWidth="1"/>
    <col min="11" max="16384" width="9.140625" style="50" customWidth="1"/>
  </cols>
  <sheetData>
    <row r="1" spans="1:8" ht="15">
      <c r="A1" s="89"/>
      <c r="B1" s="89"/>
      <c r="C1" s="89"/>
      <c r="D1" s="89"/>
      <c r="E1" s="89"/>
      <c r="F1" s="89"/>
      <c r="G1" s="89"/>
      <c r="H1" s="89"/>
    </row>
    <row r="2" spans="1:8" ht="15">
      <c r="A2" s="89"/>
      <c r="B2" s="89"/>
      <c r="C2" s="89"/>
      <c r="D2" s="89"/>
      <c r="E2" s="89"/>
      <c r="F2" s="89"/>
      <c r="G2" s="89"/>
      <c r="H2" s="89"/>
    </row>
    <row r="3" spans="1:8" ht="15">
      <c r="A3" s="89"/>
      <c r="B3" s="89"/>
      <c r="C3" s="89"/>
      <c r="D3" s="89"/>
      <c r="E3" s="89"/>
      <c r="F3" s="89"/>
      <c r="G3" s="89"/>
      <c r="H3" s="89"/>
    </row>
    <row r="4" spans="1:8" ht="15">
      <c r="A4" s="89"/>
      <c r="B4" s="89"/>
      <c r="C4" s="89"/>
      <c r="D4" s="89"/>
      <c r="E4" s="89"/>
      <c r="F4" s="89"/>
      <c r="G4" s="89"/>
      <c r="H4" s="89"/>
    </row>
    <row r="5" spans="1:8" ht="15">
      <c r="A5" s="89"/>
      <c r="B5" s="89"/>
      <c r="C5" s="89"/>
      <c r="D5" s="89"/>
      <c r="E5" s="89"/>
      <c r="F5" s="89"/>
      <c r="G5" s="89"/>
      <c r="H5" s="89"/>
    </row>
    <row r="6" spans="1:8" ht="15">
      <c r="A6" s="89"/>
      <c r="B6" s="89"/>
      <c r="C6" s="89"/>
      <c r="D6" s="89"/>
      <c r="E6" s="89"/>
      <c r="F6" s="89"/>
      <c r="G6" s="89"/>
      <c r="H6" s="89"/>
    </row>
    <row r="7" spans="1:8" ht="15">
      <c r="A7" s="89"/>
      <c r="B7" s="89"/>
      <c r="C7" s="89"/>
      <c r="D7" s="89"/>
      <c r="E7" s="89"/>
      <c r="F7" s="89"/>
      <c r="G7" s="89"/>
      <c r="H7" s="89"/>
    </row>
    <row r="8" spans="1:8" ht="15">
      <c r="A8" s="89"/>
      <c r="B8" s="89"/>
      <c r="C8" s="89"/>
      <c r="D8" s="89"/>
      <c r="E8" s="89"/>
      <c r="F8" s="89"/>
      <c r="G8" s="89"/>
      <c r="H8" s="89"/>
    </row>
    <row r="9" spans="1:8" ht="20.25" customHeight="1">
      <c r="A9" s="111" t="s">
        <v>59</v>
      </c>
      <c r="B9" s="111"/>
      <c r="C9" s="111"/>
      <c r="D9" s="111"/>
      <c r="E9" s="111"/>
      <c r="F9" s="111"/>
      <c r="G9" s="111"/>
      <c r="H9" s="111"/>
    </row>
    <row r="10" spans="1:8" ht="15" customHeight="1">
      <c r="A10" s="5"/>
      <c r="B10" s="5"/>
      <c r="C10" s="5"/>
      <c r="D10" s="5"/>
      <c r="E10" s="5"/>
      <c r="F10" s="5"/>
      <c r="G10" s="88"/>
      <c r="H10" s="88"/>
    </row>
    <row r="11" spans="1:8" ht="32.25" customHeight="1">
      <c r="A11" s="86" t="s">
        <v>8</v>
      </c>
      <c r="B11" s="132" t="s">
        <v>61</v>
      </c>
      <c r="C11" s="132"/>
      <c r="D11" s="132"/>
      <c r="E11" s="132"/>
      <c r="F11" s="132"/>
      <c r="G11" s="132"/>
      <c r="H11" s="132"/>
    </row>
    <row r="12" spans="1:8" ht="32.25" customHeight="1">
      <c r="A12" s="86" t="s">
        <v>9</v>
      </c>
      <c r="B12" s="132" t="s">
        <v>58</v>
      </c>
      <c r="C12" s="132"/>
      <c r="D12" s="132"/>
      <c r="E12" s="132"/>
      <c r="F12" s="132"/>
      <c r="G12" s="132"/>
      <c r="H12" s="132"/>
    </row>
    <row r="13" spans="1:8" ht="30" customHeight="1">
      <c r="A13" s="86" t="s">
        <v>10</v>
      </c>
      <c r="B13" s="132" t="s">
        <v>50</v>
      </c>
      <c r="C13" s="132"/>
      <c r="D13" s="132"/>
      <c r="E13" s="132"/>
      <c r="F13" s="132"/>
      <c r="G13" s="132"/>
      <c r="H13" s="132"/>
    </row>
    <row r="14" spans="1:8" ht="20.25" customHeight="1">
      <c r="A14" s="86" t="s">
        <v>24</v>
      </c>
      <c r="B14" s="132" t="s">
        <v>55</v>
      </c>
      <c r="C14" s="132"/>
      <c r="D14" s="132"/>
      <c r="E14" s="132"/>
      <c r="F14" s="132"/>
      <c r="G14" s="132"/>
      <c r="H14" s="132"/>
    </row>
    <row r="15" spans="1:8" ht="12.75" customHeight="1" thickBot="1">
      <c r="A15" s="86"/>
      <c r="B15" s="87"/>
      <c r="C15" s="87"/>
      <c r="D15" s="87"/>
      <c r="E15" s="87"/>
      <c r="F15" s="87"/>
      <c r="G15" s="87"/>
      <c r="H15" s="87"/>
    </row>
    <row r="16" spans="1:10" ht="15.75" customHeight="1" thickBot="1">
      <c r="A16" s="111" t="s">
        <v>17</v>
      </c>
      <c r="B16" s="111"/>
      <c r="C16" s="111"/>
      <c r="D16" s="111"/>
      <c r="E16" s="111"/>
      <c r="F16" s="111"/>
      <c r="G16" s="119"/>
      <c r="H16" s="120"/>
      <c r="J16" s="65" t="str">
        <f>IF(OR(G16&lt;=0,ISNUMBER(G16)=FALSE),"Proszę wprowadzić kwotę wnioskowanej dotacji","")</f>
        <v>Proszę wprowadzić kwotę wnioskowanej dotacji</v>
      </c>
    </row>
    <row r="17" spans="1:10" ht="9.75" customHeight="1">
      <c r="A17" s="5"/>
      <c r="B17" s="5"/>
      <c r="C17" s="5"/>
      <c r="D17" s="5"/>
      <c r="E17" s="5"/>
      <c r="F17" s="5"/>
      <c r="G17" s="83"/>
      <c r="H17" s="83"/>
      <c r="J17" s="65"/>
    </row>
    <row r="18" spans="1:8" ht="12.75" customHeight="1">
      <c r="A18" s="84"/>
      <c r="B18" s="85"/>
      <c r="C18" s="85"/>
      <c r="D18" s="85"/>
      <c r="E18" s="85"/>
      <c r="F18" s="85"/>
      <c r="G18" s="85"/>
      <c r="H18" s="85"/>
    </row>
    <row r="19" spans="1:8" ht="15.75" customHeight="1">
      <c r="A19" s="111" t="s">
        <v>27</v>
      </c>
      <c r="B19" s="111"/>
      <c r="C19" s="111"/>
      <c r="D19" s="111"/>
      <c r="E19" s="111"/>
      <c r="F19" s="111"/>
      <c r="G19" s="111"/>
      <c r="H19" s="111"/>
    </row>
    <row r="20" spans="1:8" ht="15.75" customHeight="1">
      <c r="A20" s="111"/>
      <c r="B20" s="111"/>
      <c r="C20" s="111"/>
      <c r="D20" s="111"/>
      <c r="E20" s="111"/>
      <c r="F20" s="111"/>
      <c r="G20" s="111"/>
      <c r="H20" s="111"/>
    </row>
    <row r="21" spans="1:8" ht="15.75" thickBot="1">
      <c r="A21"/>
      <c r="B21" s="1"/>
      <c r="C21" s="1"/>
      <c r="D21" s="1"/>
      <c r="E21" s="118"/>
      <c r="F21" s="118"/>
      <c r="G21"/>
      <c r="H21"/>
    </row>
    <row r="22" spans="1:10" ht="121.5" customHeight="1" thickBot="1" thickTop="1">
      <c r="A22" s="7" t="s">
        <v>0</v>
      </c>
      <c r="B22" s="8" t="s">
        <v>1</v>
      </c>
      <c r="C22" s="9" t="s">
        <v>2</v>
      </c>
      <c r="D22" s="9" t="s">
        <v>20</v>
      </c>
      <c r="E22" s="9" t="s">
        <v>3</v>
      </c>
      <c r="F22" s="9" t="s">
        <v>4</v>
      </c>
      <c r="G22" s="10" t="s">
        <v>21</v>
      </c>
      <c r="H22" s="11" t="s">
        <v>22</v>
      </c>
      <c r="I22" s="51"/>
      <c r="J22" s="64"/>
    </row>
    <row r="23" spans="1:8" ht="15.75" thickBot="1">
      <c r="A23" s="2">
        <v>1</v>
      </c>
      <c r="B23" s="3">
        <v>2</v>
      </c>
      <c r="C23" s="4">
        <v>3</v>
      </c>
      <c r="D23" s="3">
        <v>4</v>
      </c>
      <c r="E23" s="4">
        <v>5</v>
      </c>
      <c r="F23" s="3">
        <v>6</v>
      </c>
      <c r="G23" s="4">
        <v>7</v>
      </c>
      <c r="H23" s="3">
        <v>8</v>
      </c>
    </row>
    <row r="24" spans="1:8" ht="16.5" thickBot="1">
      <c r="A24" s="112" t="s">
        <v>5</v>
      </c>
      <c r="B24" s="108" t="s">
        <v>28</v>
      </c>
      <c r="C24" s="109"/>
      <c r="D24" s="109"/>
      <c r="E24" s="109"/>
      <c r="F24" s="109"/>
      <c r="G24" s="109"/>
      <c r="H24" s="110"/>
    </row>
    <row r="25" spans="1:10" ht="15">
      <c r="A25" s="113"/>
      <c r="B25" s="29" t="s">
        <v>8</v>
      </c>
      <c r="C25" s="17"/>
      <c r="D25" s="40"/>
      <c r="E25" s="17"/>
      <c r="F25" s="70">
        <f>IF(ISERROR(H25/$G$16),"",H25/$G$16)</f>
      </c>
      <c r="G25" s="71">
        <f>C25*D25</f>
        <v>0</v>
      </c>
      <c r="H25" s="49"/>
      <c r="J25" s="63">
        <f>IF(AND(G25&gt;0,OR(H25&lt;=0,H25&gt;G25)),"Proszę poprawić kwotę w czerwonej komórce","")</f>
      </c>
    </row>
    <row r="26" spans="1:10" ht="15">
      <c r="A26" s="113"/>
      <c r="B26" s="29" t="s">
        <v>9</v>
      </c>
      <c r="C26" s="17"/>
      <c r="D26" s="40"/>
      <c r="E26" s="17"/>
      <c r="F26" s="70">
        <f aca="true" t="shared" si="0" ref="F26:F35">IF(ISERROR(H26/$G$16),"",H26/$G$16)</f>
      </c>
      <c r="G26" s="71">
        <f aca="true" t="shared" si="1" ref="G26:G34">C26*D26</f>
        <v>0</v>
      </c>
      <c r="H26" s="49"/>
      <c r="J26" s="63">
        <f aca="true" t="shared" si="2" ref="J26:J34">IF(AND(G26&gt;0,OR(H26&lt;=0,H26&gt;G26)),"Proszę poprawić kwotę w czerwonej komórce","")</f>
      </c>
    </row>
    <row r="27" spans="1:10" ht="15">
      <c r="A27" s="113"/>
      <c r="B27" s="29" t="s">
        <v>10</v>
      </c>
      <c r="C27" s="17"/>
      <c r="D27" s="40"/>
      <c r="E27" s="17"/>
      <c r="F27" s="70">
        <f t="shared" si="0"/>
      </c>
      <c r="G27" s="71">
        <f t="shared" si="1"/>
        <v>0</v>
      </c>
      <c r="H27" s="49"/>
      <c r="J27" s="63">
        <f t="shared" si="2"/>
      </c>
    </row>
    <row r="28" spans="1:10" ht="15">
      <c r="A28" s="113"/>
      <c r="B28" s="29" t="s">
        <v>24</v>
      </c>
      <c r="C28" s="17"/>
      <c r="D28" s="40"/>
      <c r="E28" s="17"/>
      <c r="F28" s="70">
        <f t="shared" si="0"/>
      </c>
      <c r="G28" s="71">
        <f t="shared" si="1"/>
        <v>0</v>
      </c>
      <c r="H28" s="49"/>
      <c r="J28" s="63">
        <f t="shared" si="2"/>
      </c>
    </row>
    <row r="29" spans="1:10" ht="15">
      <c r="A29" s="113"/>
      <c r="B29" s="30" t="s">
        <v>25</v>
      </c>
      <c r="C29" s="18"/>
      <c r="D29" s="41"/>
      <c r="E29" s="18"/>
      <c r="F29" s="70">
        <f t="shared" si="0"/>
      </c>
      <c r="G29" s="71">
        <f t="shared" si="1"/>
        <v>0</v>
      </c>
      <c r="H29" s="49"/>
      <c r="J29" s="63">
        <f t="shared" si="2"/>
      </c>
    </row>
    <row r="30" spans="1:10" ht="15">
      <c r="A30" s="113"/>
      <c r="B30" s="31" t="s">
        <v>44</v>
      </c>
      <c r="C30" s="19"/>
      <c r="D30" s="42"/>
      <c r="E30" s="19"/>
      <c r="F30" s="70">
        <f t="shared" si="0"/>
      </c>
      <c r="G30" s="71">
        <f t="shared" si="1"/>
        <v>0</v>
      </c>
      <c r="H30" s="49"/>
      <c r="J30" s="63">
        <f t="shared" si="2"/>
      </c>
    </row>
    <row r="31" spans="1:10" ht="15">
      <c r="A31" s="113"/>
      <c r="B31" s="31" t="s">
        <v>52</v>
      </c>
      <c r="C31" s="19"/>
      <c r="D31" s="42"/>
      <c r="E31" s="19"/>
      <c r="F31" s="70">
        <f t="shared" si="0"/>
      </c>
      <c r="G31" s="71">
        <f t="shared" si="1"/>
        <v>0</v>
      </c>
      <c r="H31" s="49"/>
      <c r="J31" s="63">
        <f t="shared" si="2"/>
      </c>
    </row>
    <row r="32" spans="1:10" ht="15">
      <c r="A32" s="113"/>
      <c r="B32" s="31" t="s">
        <v>48</v>
      </c>
      <c r="C32" s="19"/>
      <c r="D32" s="42"/>
      <c r="E32" s="19"/>
      <c r="F32" s="70">
        <f t="shared" si="0"/>
      </c>
      <c r="G32" s="71">
        <f t="shared" si="1"/>
        <v>0</v>
      </c>
      <c r="H32" s="49"/>
      <c r="J32" s="63">
        <f t="shared" si="2"/>
      </c>
    </row>
    <row r="33" spans="1:10" ht="15">
      <c r="A33" s="113"/>
      <c r="B33" s="30" t="s">
        <v>49</v>
      </c>
      <c r="C33" s="18"/>
      <c r="D33" s="41"/>
      <c r="E33" s="18"/>
      <c r="F33" s="70">
        <f t="shared" si="0"/>
      </c>
      <c r="G33" s="71">
        <f t="shared" si="1"/>
        <v>0</v>
      </c>
      <c r="H33" s="49"/>
      <c r="J33" s="63">
        <f t="shared" si="2"/>
      </c>
    </row>
    <row r="34" spans="1:10" ht="15">
      <c r="A34" s="113"/>
      <c r="B34" s="32" t="s">
        <v>51</v>
      </c>
      <c r="C34" s="24"/>
      <c r="D34" s="43"/>
      <c r="E34" s="24"/>
      <c r="F34" s="72">
        <f t="shared" si="0"/>
      </c>
      <c r="G34" s="71">
        <f t="shared" si="1"/>
        <v>0</v>
      </c>
      <c r="H34" s="49"/>
      <c r="J34" s="63">
        <f t="shared" si="2"/>
      </c>
    </row>
    <row r="35" spans="1:10" ht="15.75" thickBot="1">
      <c r="A35" s="114"/>
      <c r="B35" s="115" t="s">
        <v>7</v>
      </c>
      <c r="C35" s="116"/>
      <c r="D35" s="116"/>
      <c r="E35" s="117"/>
      <c r="F35" s="73">
        <f t="shared" si="0"/>
      </c>
      <c r="G35" s="74">
        <f>SUM(G25:G34)</f>
        <v>0</v>
      </c>
      <c r="H35" s="75">
        <f>SUM(H25:H33)</f>
        <v>0</v>
      </c>
      <c r="J35" s="63"/>
    </row>
    <row r="36" spans="1:10" ht="16.5" thickBot="1">
      <c r="A36" s="112" t="s">
        <v>6</v>
      </c>
      <c r="B36" s="108" t="s">
        <v>29</v>
      </c>
      <c r="C36" s="109"/>
      <c r="D36" s="109"/>
      <c r="E36" s="109"/>
      <c r="F36" s="109"/>
      <c r="G36" s="109"/>
      <c r="H36" s="110"/>
      <c r="J36" s="63"/>
    </row>
    <row r="37" spans="1:10" ht="15">
      <c r="A37" s="113"/>
      <c r="B37" s="29" t="s">
        <v>53</v>
      </c>
      <c r="C37" s="17"/>
      <c r="D37" s="40"/>
      <c r="E37" s="17"/>
      <c r="F37" s="70">
        <f>IF(ISERROR(H37/$G$16),"",H37/$G$16)</f>
      </c>
      <c r="G37" s="71">
        <f>C37*D37</f>
        <v>0</v>
      </c>
      <c r="H37" s="49"/>
      <c r="J37" s="63">
        <f>IF(AND(G37&gt;0,OR(H37&lt;=0,H37&gt;G37)),"Proszę poprawić kwotę w czerwonej komórce","")</f>
      </c>
    </row>
    <row r="38" spans="1:10" ht="15">
      <c r="A38" s="113"/>
      <c r="B38" s="29" t="s">
        <v>9</v>
      </c>
      <c r="C38" s="17"/>
      <c r="D38" s="40"/>
      <c r="E38" s="17"/>
      <c r="F38" s="70">
        <f>IF(ISERROR(H38/$G$16),"",H38/$G$16)</f>
      </c>
      <c r="G38" s="71">
        <f>C38*D38</f>
        <v>0</v>
      </c>
      <c r="H38" s="49"/>
      <c r="J38" s="63">
        <f>IF(AND(G38&gt;0,OR(H38&lt;=0,H38&gt;G38)),"Proszę poprawić kwotę w czerwonej komórce","")</f>
      </c>
    </row>
    <row r="39" spans="1:10" ht="15">
      <c r="A39" s="113"/>
      <c r="B39" s="29" t="s">
        <v>10</v>
      </c>
      <c r="C39" s="17"/>
      <c r="D39" s="40"/>
      <c r="E39" s="17"/>
      <c r="F39" s="70">
        <f>IF(ISERROR(H39/$G$16),"",H39/$G$16)</f>
      </c>
      <c r="G39" s="71">
        <f>C39*D39</f>
        <v>0</v>
      </c>
      <c r="H39" s="49"/>
      <c r="J39" s="63">
        <f>IF(AND(G39&gt;0,OR(H39&lt;=0,H39&gt;G39)),"Proszę poprawić kwotę w czerwonej komórce","")</f>
      </c>
    </row>
    <row r="40" spans="1:10" ht="15">
      <c r="A40" s="113"/>
      <c r="B40" s="29" t="s">
        <v>24</v>
      </c>
      <c r="C40" s="17"/>
      <c r="D40" s="40"/>
      <c r="E40" s="17"/>
      <c r="F40" s="70">
        <f>IF(ISERROR(H40/$G$16),"",H40/$G$16)</f>
      </c>
      <c r="G40" s="71">
        <f>C40*D40</f>
        <v>0</v>
      </c>
      <c r="H40" s="49"/>
      <c r="J40" s="63">
        <f>IF(AND(G40&gt;0,OR(H40&lt;=0,H40&gt;G40)),"Proszę poprawić kwotę w czerwonej komórce","")</f>
      </c>
    </row>
    <row r="41" spans="1:10" ht="15.75" thickBot="1">
      <c r="A41" s="114"/>
      <c r="B41" s="115" t="s">
        <v>7</v>
      </c>
      <c r="C41" s="116"/>
      <c r="D41" s="116"/>
      <c r="E41" s="117"/>
      <c r="F41" s="73">
        <f>IF(ISERROR(IF((H41/G16)&gt;0.2,"Przekroczony limit kosztów",IF(((H59+H41)/$G$16)&gt;0.2,"Suma kat. 2 i kat.4 większa niż 20%",H41/$G$16))),"",IF((H41/G16)&gt;0.2,"Przekroczony limit kosztów",IF(((H59+H41)/$G$16)&gt;0.2,"Suma kat. 2 i kat.4 większa niż 20%",H41/$G$16)))</f>
      </c>
      <c r="G41" s="76">
        <f>SUM(G37:G40)</f>
        <v>0</v>
      </c>
      <c r="H41" s="75">
        <f>SUM(H37:H40)</f>
        <v>0</v>
      </c>
      <c r="J41" s="65">
        <f>IF(ISERROR(H41/G16),"",IF(AND(H41/G16&gt;0.2,H59=0),"Przekroczony limit kosztów",IF(AND(H41&gt;0,(H41+H59)/G16&gt;0.2,H59&gt;0),"Przekroczony limit 20% kosztów w kat. II i IV","")))</f>
      </c>
    </row>
    <row r="42" spans="1:10" ht="16.5" thickBot="1">
      <c r="A42" s="112" t="s">
        <v>11</v>
      </c>
      <c r="B42" s="108" t="s">
        <v>56</v>
      </c>
      <c r="C42" s="109"/>
      <c r="D42" s="109"/>
      <c r="E42" s="109"/>
      <c r="F42" s="109"/>
      <c r="G42" s="109"/>
      <c r="H42" s="110"/>
      <c r="J42" s="63"/>
    </row>
    <row r="43" spans="1:10" ht="15">
      <c r="A43" s="113"/>
      <c r="B43" s="33" t="s">
        <v>53</v>
      </c>
      <c r="C43" s="25"/>
      <c r="D43" s="44"/>
      <c r="E43" s="25"/>
      <c r="F43" s="70">
        <f aca="true" t="shared" si="3" ref="F43:F58">IF(ISERROR(H43/$G$16),"",H43/$G$16)</f>
      </c>
      <c r="G43" s="77">
        <f>C43*D43</f>
        <v>0</v>
      </c>
      <c r="H43" s="52"/>
      <c r="J43" s="63">
        <f aca="true" t="shared" si="4" ref="J43:J52">IF(AND(G43&gt;0,OR(H43&lt;=0,H43&gt;G43)),"Proszę poprawić kwotę w czerwonej komórce","")</f>
      </c>
    </row>
    <row r="44" spans="1:10" ht="15">
      <c r="A44" s="113"/>
      <c r="B44" s="30" t="s">
        <v>54</v>
      </c>
      <c r="C44" s="18"/>
      <c r="D44" s="41"/>
      <c r="E44" s="18"/>
      <c r="F44" s="70">
        <f t="shared" si="3"/>
      </c>
      <c r="G44" s="78">
        <f>C44*D44</f>
        <v>0</v>
      </c>
      <c r="H44" s="53"/>
      <c r="J44" s="63">
        <f t="shared" si="4"/>
      </c>
    </row>
    <row r="45" spans="1:10" ht="15">
      <c r="A45" s="113"/>
      <c r="B45" s="30" t="s">
        <v>10</v>
      </c>
      <c r="C45" s="18"/>
      <c r="D45" s="41"/>
      <c r="E45" s="18"/>
      <c r="F45" s="70">
        <f t="shared" si="3"/>
      </c>
      <c r="G45" s="78">
        <f>C45*D45</f>
        <v>0</v>
      </c>
      <c r="H45" s="53"/>
      <c r="J45" s="63">
        <f t="shared" si="4"/>
      </c>
    </row>
    <row r="46" spans="1:10" ht="15">
      <c r="A46" s="113"/>
      <c r="B46" s="30" t="s">
        <v>24</v>
      </c>
      <c r="C46" s="18"/>
      <c r="D46" s="41"/>
      <c r="E46" s="18"/>
      <c r="F46" s="70">
        <f t="shared" si="3"/>
      </c>
      <c r="G46" s="78">
        <f>C46*D46</f>
        <v>0</v>
      </c>
      <c r="H46" s="53"/>
      <c r="J46" s="63">
        <f t="shared" si="4"/>
      </c>
    </row>
    <row r="47" spans="1:10" ht="15">
      <c r="A47" s="113"/>
      <c r="B47" s="30" t="s">
        <v>25</v>
      </c>
      <c r="C47" s="18"/>
      <c r="D47" s="41"/>
      <c r="E47" s="18"/>
      <c r="F47" s="70">
        <f t="shared" si="3"/>
      </c>
      <c r="G47" s="78">
        <f aca="true" t="shared" si="5" ref="G47:G52">C47*D47</f>
        <v>0</v>
      </c>
      <c r="H47" s="53"/>
      <c r="J47" s="63">
        <f t="shared" si="4"/>
      </c>
    </row>
    <row r="48" spans="1:10" ht="15">
      <c r="A48" s="113"/>
      <c r="B48" s="30" t="s">
        <v>44</v>
      </c>
      <c r="C48" s="18"/>
      <c r="D48" s="41"/>
      <c r="E48" s="18"/>
      <c r="F48" s="70">
        <f t="shared" si="3"/>
      </c>
      <c r="G48" s="78">
        <f t="shared" si="5"/>
        <v>0</v>
      </c>
      <c r="H48" s="53"/>
      <c r="J48" s="63">
        <f t="shared" si="4"/>
      </c>
    </row>
    <row r="49" spans="1:10" ht="15">
      <c r="A49" s="113"/>
      <c r="B49" s="30" t="s">
        <v>52</v>
      </c>
      <c r="C49" s="18"/>
      <c r="D49" s="41"/>
      <c r="E49" s="18"/>
      <c r="F49" s="70">
        <f t="shared" si="3"/>
      </c>
      <c r="G49" s="78">
        <f t="shared" si="5"/>
        <v>0</v>
      </c>
      <c r="H49" s="54"/>
      <c r="J49" s="63">
        <f t="shared" si="4"/>
      </c>
    </row>
    <row r="50" spans="1:10" ht="15">
      <c r="A50" s="113"/>
      <c r="B50" s="30" t="s">
        <v>48</v>
      </c>
      <c r="C50" s="18"/>
      <c r="D50" s="41"/>
      <c r="E50" s="18"/>
      <c r="F50" s="70">
        <f t="shared" si="3"/>
      </c>
      <c r="G50" s="78">
        <f t="shared" si="5"/>
        <v>0</v>
      </c>
      <c r="H50" s="53"/>
      <c r="J50" s="63">
        <f t="shared" si="4"/>
      </c>
    </row>
    <row r="51" spans="1:10" ht="15">
      <c r="A51" s="113"/>
      <c r="B51" s="30" t="s">
        <v>49</v>
      </c>
      <c r="C51" s="18"/>
      <c r="D51" s="41"/>
      <c r="E51" s="18"/>
      <c r="F51" s="70">
        <f t="shared" si="3"/>
      </c>
      <c r="G51" s="78">
        <f t="shared" si="5"/>
        <v>0</v>
      </c>
      <c r="H51" s="53"/>
      <c r="J51" s="63">
        <f t="shared" si="4"/>
      </c>
    </row>
    <row r="52" spans="1:10" ht="15">
      <c r="A52" s="113"/>
      <c r="B52" s="32" t="s">
        <v>51</v>
      </c>
      <c r="C52" s="24"/>
      <c r="D52" s="43"/>
      <c r="E52" s="24"/>
      <c r="F52" s="72">
        <f t="shared" si="3"/>
      </c>
      <c r="G52" s="78">
        <f t="shared" si="5"/>
        <v>0</v>
      </c>
      <c r="H52" s="54"/>
      <c r="J52" s="63">
        <f t="shared" si="4"/>
      </c>
    </row>
    <row r="53" spans="1:10" ht="15.75" thickBot="1">
      <c r="A53" s="114"/>
      <c r="B53" s="115" t="s">
        <v>7</v>
      </c>
      <c r="C53" s="116"/>
      <c r="D53" s="116"/>
      <c r="E53" s="117"/>
      <c r="F53" s="73">
        <f t="shared" si="3"/>
      </c>
      <c r="G53" s="79">
        <f>SUM(G43:G52)</f>
        <v>0</v>
      </c>
      <c r="H53" s="75">
        <f>SUM(H43:H52)</f>
        <v>0</v>
      </c>
      <c r="J53" s="63"/>
    </row>
    <row r="54" spans="1:10" ht="16.5" thickBot="1">
      <c r="A54" s="112" t="s">
        <v>12</v>
      </c>
      <c r="B54" s="108" t="s">
        <v>36</v>
      </c>
      <c r="C54" s="109"/>
      <c r="D54" s="109"/>
      <c r="E54" s="109"/>
      <c r="F54" s="109"/>
      <c r="G54" s="109"/>
      <c r="H54" s="110"/>
      <c r="J54" s="63"/>
    </row>
    <row r="55" spans="1:10" ht="15">
      <c r="A55" s="113"/>
      <c r="B55" s="34" t="s">
        <v>53</v>
      </c>
      <c r="C55" s="20"/>
      <c r="D55" s="45"/>
      <c r="E55" s="20"/>
      <c r="F55" s="70">
        <f t="shared" si="3"/>
      </c>
      <c r="G55" s="77">
        <f>C55*D55</f>
        <v>0</v>
      </c>
      <c r="H55" s="55"/>
      <c r="J55" s="63">
        <f>IF(AND(G55&gt;0,OR(H55&lt;=0,H55&gt;G55)),"Proszę poprawić kwotę w czerwonej komórce","")</f>
      </c>
    </row>
    <row r="56" spans="1:10" ht="15">
      <c r="A56" s="113"/>
      <c r="B56" s="29" t="s">
        <v>54</v>
      </c>
      <c r="C56" s="17"/>
      <c r="D56" s="40"/>
      <c r="E56" s="18"/>
      <c r="F56" s="70">
        <f t="shared" si="3"/>
      </c>
      <c r="G56" s="78">
        <f>C56*D56</f>
        <v>0</v>
      </c>
      <c r="H56" s="53"/>
      <c r="J56" s="63">
        <f>IF(AND(G56&gt;0,OR(H56&lt;=0,H56&gt;G56)),"Proszę poprawić kwotę w czerwonej komórce","")</f>
      </c>
    </row>
    <row r="57" spans="1:10" ht="15">
      <c r="A57" s="113"/>
      <c r="B57" s="29" t="s">
        <v>10</v>
      </c>
      <c r="C57" s="17"/>
      <c r="D57" s="40"/>
      <c r="E57" s="18"/>
      <c r="F57" s="70">
        <f t="shared" si="3"/>
      </c>
      <c r="G57" s="78">
        <f>C57*D57</f>
        <v>0</v>
      </c>
      <c r="H57" s="53"/>
      <c r="J57" s="63">
        <f>IF(AND(G57&gt;0,OR(H57&lt;=0,H57&gt;G57)),"Proszę poprawić kwotę w czerwonej komórce","")</f>
      </c>
    </row>
    <row r="58" spans="1:10" ht="15">
      <c r="A58" s="113"/>
      <c r="B58" s="29" t="s">
        <v>24</v>
      </c>
      <c r="C58" s="17"/>
      <c r="D58" s="40"/>
      <c r="E58" s="18"/>
      <c r="F58" s="70">
        <f t="shared" si="3"/>
      </c>
      <c r="G58" s="78">
        <f>C58*D58</f>
        <v>0</v>
      </c>
      <c r="H58" s="56"/>
      <c r="J58" s="63">
        <f>IF(AND(G58&gt;0,OR(H58&lt;=0,H58&gt;G58)),"Proszę poprawić kwotę w czerwonej komórce","")</f>
      </c>
    </row>
    <row r="59" spans="1:10" ht="15.75" thickBot="1">
      <c r="A59" s="114"/>
      <c r="B59" s="115" t="s">
        <v>7</v>
      </c>
      <c r="C59" s="116"/>
      <c r="D59" s="116"/>
      <c r="E59" s="117"/>
      <c r="F59" s="73">
        <f>IF(ISERROR(IF((H59/$G$16)&gt;0.2,"Przekroczony limit kosztów",IF(((H41+H59)/G16)&gt;0.2,"Suma kat. 2 i kat.4 większa niż 20%",H59/$G$16))),"",IF((H59/$G$16)&gt;0.2,"Przekroczony limit kosztów",IF(((H41+H59)/G16)&gt;0.2,"Suma kat. 2 i kat.4 większa niż 20%",H59/$G$16)))</f>
      </c>
      <c r="G59" s="79">
        <f>SUM(G55:G58)</f>
        <v>0</v>
      </c>
      <c r="H59" s="75">
        <f>SUM(H55:H58)</f>
        <v>0</v>
      </c>
      <c r="J59" s="65">
        <f>IF(ISERROR(H59/G16),"",IF(AND(H59/G16&gt;0.2,H41=0),"Przekroczony limit kosztów",IF(AND(H59&gt;0,(H41+H59)/G16&gt;0.2,H41&gt;0),"Przekroczony limit 20% kosztów w kat. II i IV","")))</f>
      </c>
    </row>
    <row r="60" spans="1:10" ht="16.5" thickBot="1">
      <c r="A60" s="112" t="s">
        <v>13</v>
      </c>
      <c r="B60" s="108" t="s">
        <v>37</v>
      </c>
      <c r="C60" s="109"/>
      <c r="D60" s="109"/>
      <c r="E60" s="109"/>
      <c r="F60" s="109"/>
      <c r="G60" s="109"/>
      <c r="H60" s="110"/>
      <c r="J60" s="63"/>
    </row>
    <row r="61" spans="1:10" ht="15">
      <c r="A61" s="113"/>
      <c r="B61" s="29" t="s">
        <v>8</v>
      </c>
      <c r="C61" s="17"/>
      <c r="D61" s="40"/>
      <c r="E61" s="17"/>
      <c r="F61" s="70">
        <f>IF(ISERROR(H61/$G$16),"",H61/$G$16)</f>
      </c>
      <c r="G61" s="80">
        <f>C61*D61</f>
        <v>0</v>
      </c>
      <c r="H61" s="49"/>
      <c r="J61" s="63">
        <f>IF(AND(G61&gt;0,OR(H61&lt;=0,H61&gt;G61)),"Proszę poprawić kwotę w czerwonej komórce","")</f>
      </c>
    </row>
    <row r="62" spans="1:10" ht="15">
      <c r="A62" s="113"/>
      <c r="B62" s="29" t="s">
        <v>9</v>
      </c>
      <c r="C62" s="17"/>
      <c r="D62" s="40"/>
      <c r="E62" s="17"/>
      <c r="F62" s="70">
        <f>IF(ISERROR(H62/$G$16),"",H62/$G$16)</f>
      </c>
      <c r="G62" s="78">
        <f>C62*D62</f>
        <v>0</v>
      </c>
      <c r="H62" s="49"/>
      <c r="J62" s="63">
        <f>IF(AND(G62&gt;0,OR(H62&lt;=0,H62&gt;G62)),"Proszę poprawić kwotę w czerwonej komórce","")</f>
      </c>
    </row>
    <row r="63" spans="1:10" ht="15">
      <c r="A63" s="113"/>
      <c r="B63" s="29" t="s">
        <v>10</v>
      </c>
      <c r="C63" s="17"/>
      <c r="D63" s="40"/>
      <c r="E63" s="17"/>
      <c r="F63" s="70">
        <f>IF(ISERROR(H63/$G$16),"",H63/$G$16)</f>
      </c>
      <c r="G63" s="78">
        <f>C63*D63</f>
        <v>0</v>
      </c>
      <c r="H63" s="49"/>
      <c r="J63" s="63">
        <f>IF(AND(G63&gt;0,OR(H63&lt;=0,H63&gt;G63)),"Proszę poprawić kwotę w czerwonej komórce","")</f>
      </c>
    </row>
    <row r="64" spans="1:10" ht="15">
      <c r="A64" s="113"/>
      <c r="B64" s="29" t="s">
        <v>24</v>
      </c>
      <c r="C64" s="17"/>
      <c r="D64" s="40"/>
      <c r="E64" s="17"/>
      <c r="F64" s="70">
        <f>IF(ISERROR(H64/$G$16),"",H64/$G$16)</f>
      </c>
      <c r="G64" s="78">
        <f>C64*D64</f>
        <v>0</v>
      </c>
      <c r="H64" s="49"/>
      <c r="J64" s="63">
        <f>IF(AND(G64&gt;0,OR(H64&lt;=0,H64&gt;G64)),"Proszę poprawić kwotę w czerwonej komórce","")</f>
      </c>
    </row>
    <row r="65" spans="1:10" ht="15.75" thickBot="1">
      <c r="A65" s="114"/>
      <c r="B65" s="115" t="s">
        <v>7</v>
      </c>
      <c r="C65" s="116"/>
      <c r="D65" s="116"/>
      <c r="E65" s="117"/>
      <c r="F65" s="73">
        <f>IF(ISERROR(IF(H65&gt;3500,"Środki trwałe do 3500 zł",IF((H65/$G$16)&gt;0.1,"Przekroczony limit kosztów",H65/$G$16))),"",IF(H65&gt;3500,"Środki trwałe do 3500 zł",IF((H65/$G$16)&gt;0.1,"Przekroczony limit kosztów",H65/$G$16)))</f>
      </c>
      <c r="G65" s="79">
        <f>SUM(G61:G64)</f>
        <v>0</v>
      </c>
      <c r="H65" s="75">
        <f>SUM(H61:H64)</f>
        <v>0</v>
      </c>
      <c r="J65" s="65">
        <f>IF(ISERROR(H65/G16),"",IF(H65&gt;3500,"Środki trwałe do 3500 zł",IF((H65/$G$16)&gt;0.1,"Przekroczony limit kosztów","")))</f>
      </c>
    </row>
    <row r="66" spans="1:10" ht="16.5" thickBot="1">
      <c r="A66" s="112" t="s">
        <v>14</v>
      </c>
      <c r="B66" s="108" t="s">
        <v>38</v>
      </c>
      <c r="C66" s="109"/>
      <c r="D66" s="109"/>
      <c r="E66" s="109"/>
      <c r="F66" s="109"/>
      <c r="G66" s="109"/>
      <c r="H66" s="110"/>
      <c r="J66" s="63"/>
    </row>
    <row r="67" spans="1:10" ht="15">
      <c r="A67" s="113"/>
      <c r="B67" s="29" t="s">
        <v>8</v>
      </c>
      <c r="C67" s="17"/>
      <c r="D67" s="40"/>
      <c r="E67" s="17"/>
      <c r="F67" s="70">
        <f>IF(ISERROR(H67/$G$16),"",H67/$G$16)</f>
      </c>
      <c r="G67" s="71">
        <f>C67*D67</f>
        <v>0</v>
      </c>
      <c r="H67" s="49"/>
      <c r="J67" s="63">
        <f>IF(AND(G67&gt;0,OR(H67&lt;=0,H67&gt;G67)),"Proszę poprawić kwotę w czerwonej komórce","")</f>
      </c>
    </row>
    <row r="68" spans="1:10" ht="15">
      <c r="A68" s="113"/>
      <c r="B68" s="29" t="s">
        <v>9</v>
      </c>
      <c r="C68" s="17"/>
      <c r="D68" s="40"/>
      <c r="E68" s="17"/>
      <c r="F68" s="70">
        <f>IF(ISERROR(H68/$G$16),"",H68/$G$16)</f>
      </c>
      <c r="G68" s="71">
        <f>C68*D68</f>
        <v>0</v>
      </c>
      <c r="H68" s="49"/>
      <c r="J68" s="63">
        <f>IF(AND(G68&gt;0,OR(H68&lt;=0,H68&gt;G68)),"Proszę poprawić kwotę w czerwonej komórce","")</f>
      </c>
    </row>
    <row r="69" spans="1:10" ht="15">
      <c r="A69" s="113"/>
      <c r="B69" s="29" t="s">
        <v>10</v>
      </c>
      <c r="C69" s="17"/>
      <c r="D69" s="40"/>
      <c r="E69" s="17"/>
      <c r="F69" s="70">
        <f>IF(ISERROR(H69/$G$16),"",H69/$G$16)</f>
      </c>
      <c r="G69" s="71">
        <f>C69*D69</f>
        <v>0</v>
      </c>
      <c r="H69" s="49"/>
      <c r="J69" s="63">
        <f>IF(AND(G69&gt;0,OR(H69&lt;=0,H69&gt;G69)),"Proszę poprawić kwotę w czerwonej komórce","")</f>
      </c>
    </row>
    <row r="70" spans="1:10" ht="15">
      <c r="A70" s="113"/>
      <c r="B70" s="29" t="s">
        <v>24</v>
      </c>
      <c r="C70" s="17"/>
      <c r="D70" s="40"/>
      <c r="E70" s="17"/>
      <c r="F70" s="70">
        <f>IF(ISERROR(H70/$G$16),"",H70/$G$16)</f>
      </c>
      <c r="G70" s="71">
        <f>C70*D70</f>
        <v>0</v>
      </c>
      <c r="H70" s="49"/>
      <c r="J70" s="63">
        <f>IF(AND(G70&gt;0,OR(H70&lt;=0,H70&gt;G70)),"Proszę poprawić kwotę w czerwonej komórce","")</f>
      </c>
    </row>
    <row r="71" spans="1:10" ht="15.75" thickBot="1">
      <c r="A71" s="114"/>
      <c r="B71" s="115" t="s">
        <v>7</v>
      </c>
      <c r="C71" s="116"/>
      <c r="D71" s="116"/>
      <c r="E71" s="117"/>
      <c r="F71" s="73">
        <f>IF(ISERROR(IF(H71&gt;5000,"MAX 5000 zł",IF((H71/$G$16)&gt;0.1,"Przekroczony limit kosztów",H71/$G$16))),"",IF(H71&gt;5000,"MAX 5000 zł",IF((H71/$G$16)&gt;0.1,"Przekroczony limit kosztów",H71/$G$16)))</f>
      </c>
      <c r="G71" s="79">
        <f>SUM(G67:G70)</f>
        <v>0</v>
      </c>
      <c r="H71" s="75">
        <f>SUM(H67:H70)</f>
        <v>0</v>
      </c>
      <c r="J71" s="65">
        <f>IF(ISERROR(H71/G16),"",IF(H71&gt;5000,"MAX 5 000,00 PLN",IF((H71/$G$16)&gt;0.1,"Przekroczony limit kosztów","")))</f>
      </c>
    </row>
    <row r="72" spans="1:10" ht="16.5" customHeight="1" thickBot="1">
      <c r="A72" s="112" t="s">
        <v>15</v>
      </c>
      <c r="B72" s="108" t="s">
        <v>39</v>
      </c>
      <c r="C72" s="109"/>
      <c r="D72" s="109"/>
      <c r="E72" s="109"/>
      <c r="F72" s="109"/>
      <c r="G72" s="109"/>
      <c r="H72" s="110"/>
      <c r="J72" s="63"/>
    </row>
    <row r="73" spans="1:10" ht="15">
      <c r="A73" s="113"/>
      <c r="B73" s="29" t="s">
        <v>8</v>
      </c>
      <c r="C73" s="17"/>
      <c r="D73" s="40"/>
      <c r="E73" s="17"/>
      <c r="F73" s="70">
        <f>IF(ISERROR(H73/$G$16),"",H73/$G$16)</f>
      </c>
      <c r="G73" s="71">
        <f>C73*D73</f>
        <v>0</v>
      </c>
      <c r="H73" s="49"/>
      <c r="J73" s="63">
        <f>IF(AND(G73&gt;0,OR(H73&lt;=0,H73&gt;G73)),"Proszę poprawić kwotę w czerwonej komórce","")</f>
      </c>
    </row>
    <row r="74" spans="1:10" ht="15">
      <c r="A74" s="113"/>
      <c r="B74" s="29" t="s">
        <v>9</v>
      </c>
      <c r="C74" s="17"/>
      <c r="D74" s="40"/>
      <c r="E74" s="17"/>
      <c r="F74" s="70">
        <f>IF(ISERROR(H74/$G$16),"",H74/$G$16)</f>
      </c>
      <c r="G74" s="71">
        <f>C74*D74</f>
        <v>0</v>
      </c>
      <c r="H74" s="49"/>
      <c r="J74" s="63">
        <f>IF(AND(G74&gt;0,OR(H74&lt;=0,H74&gt;G74)),"Proszę poprawić kwotę w czerwonej komórce","")</f>
      </c>
    </row>
    <row r="75" spans="1:10" ht="15">
      <c r="A75" s="113"/>
      <c r="B75" s="29" t="s">
        <v>10</v>
      </c>
      <c r="C75" s="17"/>
      <c r="D75" s="40"/>
      <c r="E75" s="17"/>
      <c r="F75" s="70">
        <f>IF(ISERROR(H75/$G$16),"",H75/$G$16)</f>
      </c>
      <c r="G75" s="71">
        <f>C75*D75</f>
        <v>0</v>
      </c>
      <c r="H75" s="49"/>
      <c r="J75" s="63">
        <f>IF(AND(G75&gt;0,OR(H75&lt;=0,H75&gt;G75)),"Proszę poprawić kwotę w czerwonej komórce","")</f>
      </c>
    </row>
    <row r="76" spans="1:10" ht="15">
      <c r="A76" s="113"/>
      <c r="B76" s="29" t="s">
        <v>24</v>
      </c>
      <c r="C76" s="17"/>
      <c r="D76" s="40"/>
      <c r="E76" s="17"/>
      <c r="F76" s="70">
        <f>IF(ISERROR(H76/$G$16),"",H76/$G$16)</f>
      </c>
      <c r="G76" s="71">
        <f>C76*D76</f>
        <v>0</v>
      </c>
      <c r="H76" s="49"/>
      <c r="J76" s="63">
        <f>IF(AND(G76&gt;0,OR(H76&lt;=0,H76&gt;G76)),"Proszę poprawić kwotę w czerwonej komórce","")</f>
      </c>
    </row>
    <row r="77" spans="1:10" ht="15.75" thickBot="1">
      <c r="A77" s="114"/>
      <c r="B77" s="115" t="s">
        <v>7</v>
      </c>
      <c r="C77" s="116"/>
      <c r="D77" s="116"/>
      <c r="E77" s="117"/>
      <c r="F77" s="73">
        <f>IF(ISERROR(IF(H77/$G$16&gt;0.05,"Przekroczony limit kosztów",H77/$G$16)),"",IF(H77/$G$16&gt;0.05,"Przekroczony limit kosztów",H77/$G$16))</f>
      </c>
      <c r="G77" s="79">
        <f>SUM(G73:G76)</f>
        <v>0</v>
      </c>
      <c r="H77" s="75">
        <f>SUM(H73:H76)</f>
        <v>0</v>
      </c>
      <c r="J77" s="65">
        <f>IF(ISERROR(H77/G16),"",IF(H77/$G$16&gt;0.05,"Przekroczony limit kosztów",""))</f>
      </c>
    </row>
    <row r="78" spans="1:10" ht="16.5" thickBot="1">
      <c r="A78" s="112" t="s">
        <v>16</v>
      </c>
      <c r="B78" s="108" t="s">
        <v>40</v>
      </c>
      <c r="C78" s="109"/>
      <c r="D78" s="109"/>
      <c r="E78" s="109"/>
      <c r="F78" s="109"/>
      <c r="G78" s="109"/>
      <c r="H78" s="110"/>
      <c r="J78" s="63"/>
    </row>
    <row r="79" spans="1:10" ht="15">
      <c r="A79" s="113"/>
      <c r="B79" s="29" t="s">
        <v>8</v>
      </c>
      <c r="C79" s="17"/>
      <c r="D79" s="46"/>
      <c r="E79" s="26"/>
      <c r="F79" s="70">
        <f>IF(ISERROR(H79/$G$16),"",H79/$G$16)</f>
      </c>
      <c r="G79" s="80">
        <f>C79*D79</f>
        <v>0</v>
      </c>
      <c r="H79" s="55"/>
      <c r="J79" s="63">
        <f>IF(AND(G79&gt;0,OR(H79&lt;=0,H79&gt;G79)),"Proszę poprawić kwotę w czerwonej komórce","")</f>
      </c>
    </row>
    <row r="80" spans="1:10" ht="15">
      <c r="A80" s="113"/>
      <c r="B80" s="29" t="s">
        <v>9</v>
      </c>
      <c r="C80" s="17"/>
      <c r="D80" s="41"/>
      <c r="E80" s="18"/>
      <c r="F80" s="70">
        <f>IF(ISERROR(H80/$G$16),"",H80/$G$16)</f>
      </c>
      <c r="G80" s="78">
        <f>C80*D80</f>
        <v>0</v>
      </c>
      <c r="H80" s="53"/>
      <c r="J80" s="63">
        <f>IF(AND(G80&gt;0,OR(H80&lt;=0,H80&gt;G80)),"Proszę poprawić kwotę w czerwonej komórce","")</f>
      </c>
    </row>
    <row r="81" spans="1:10" ht="15">
      <c r="A81" s="113"/>
      <c r="B81" s="29" t="s">
        <v>10</v>
      </c>
      <c r="C81" s="17"/>
      <c r="D81" s="41"/>
      <c r="E81" s="18"/>
      <c r="F81" s="70">
        <f>IF(ISERROR(H81/$G$16),"",H81/$G$16)</f>
      </c>
      <c r="G81" s="78">
        <f>C81*D81</f>
        <v>0</v>
      </c>
      <c r="H81" s="53"/>
      <c r="J81" s="63">
        <f>IF(AND(G81&gt;0,OR(H81&lt;=0,H81&gt;G81)),"Proszę poprawić kwotę w czerwonej komórce","")</f>
      </c>
    </row>
    <row r="82" spans="1:10" ht="15">
      <c r="A82" s="113"/>
      <c r="B82" s="29" t="s">
        <v>24</v>
      </c>
      <c r="C82" s="17"/>
      <c r="D82" s="41"/>
      <c r="E82" s="18"/>
      <c r="F82" s="70">
        <f>IF(ISERROR(H82/$G$16),"",H82/$G$16)</f>
      </c>
      <c r="G82" s="78">
        <f>C82*D82</f>
        <v>0</v>
      </c>
      <c r="H82" s="56"/>
      <c r="J82" s="63">
        <f>IF(AND(G82&gt;0,OR(H82&lt;=0,H82&gt;G82)),"Proszę poprawić kwotę w czerwonej komórce","")</f>
      </c>
    </row>
    <row r="83" spans="1:10" ht="15.75" thickBot="1">
      <c r="A83" s="114"/>
      <c r="B83" s="121" t="s">
        <v>7</v>
      </c>
      <c r="C83" s="122"/>
      <c r="D83" s="122"/>
      <c r="E83" s="123"/>
      <c r="F83" s="73">
        <f>IF(ISERROR(IF((H83/$G$16)&gt;0.05,"Przekroczony limit kosztów",H83/$G$16)),"",IF((H83/$G$16)&gt;0.05,"Przekroczony limit kosztów",H83/$G$16))</f>
      </c>
      <c r="G83" s="81">
        <f>SUM(G79:G82)</f>
        <v>0</v>
      </c>
      <c r="H83" s="82">
        <f>SUM(H79:H82)</f>
        <v>0</v>
      </c>
      <c r="J83" s="65">
        <f>IF(ISERROR(H83/G16),"",IF((H83/$G$16)&gt;0.05,"Przekroczony limit kosztów",""))</f>
      </c>
    </row>
    <row r="84" spans="1:10" ht="15">
      <c r="A84" s="112" t="s">
        <v>18</v>
      </c>
      <c r="B84" s="124" t="s">
        <v>19</v>
      </c>
      <c r="C84" s="125"/>
      <c r="D84" s="125"/>
      <c r="E84" s="125"/>
      <c r="F84" s="69"/>
      <c r="G84" s="68">
        <f>IF((H83+H77+H71+H65+H59+H53+H41+H35)=G16,"","Błąd")</f>
      </c>
      <c r="H84" s="66">
        <f>H83+H77+H71+H65+H59+H53+H41+H35</f>
        <v>0</v>
      </c>
      <c r="J84" s="65">
        <f>IF(H84&lt;&gt;G16,"Suma wydatków finansowanych z dotacji jest różna od kwoty wnioskowanej dotacji","")</f>
      </c>
    </row>
    <row r="85" spans="1:10" ht="15.75" thickBot="1">
      <c r="A85" s="114"/>
      <c r="B85" s="126"/>
      <c r="C85" s="127"/>
      <c r="D85" s="127"/>
      <c r="E85" s="127"/>
      <c r="F85" s="6"/>
      <c r="G85" s="28"/>
      <c r="H85" s="67">
        <f>IF(ISERROR((H83+H77+H71+H65+H59+H53+H41+H35)/G16),"",(IF(((H83+H77+H71+H65+H59+H53+H41+H35)/$G$16)&gt;1,"Kwota dotacji przekroczona",(H83+H77+H71+H65+H59+H53+H41+H35)/$G$16)))</f>
      </c>
      <c r="J85" s="65">
        <f>IF(ISERROR((H83+H77+H71+H65+H59+H53+H41+H35)/$G$16),"",IF(((H83+H77+H71+H65+H59+H53+H41+H35)/$G$16)&gt;1,"Kwota dotacji przekroczona",""))</f>
      </c>
    </row>
    <row r="86" spans="1:8" ht="15" customHeight="1" thickBot="1">
      <c r="A86"/>
      <c r="B86"/>
      <c r="C86"/>
      <c r="D86"/>
      <c r="E86"/>
      <c r="F86"/>
      <c r="G86"/>
      <c r="H86"/>
    </row>
    <row r="87" spans="1:8" ht="18.75" customHeight="1">
      <c r="A87"/>
      <c r="B87"/>
      <c r="C87"/>
      <c r="D87"/>
      <c r="E87"/>
      <c r="F87" s="95"/>
      <c r="G87" s="96"/>
      <c r="H87" s="97"/>
    </row>
    <row r="88" spans="1:8" ht="15.75" thickBot="1">
      <c r="A88"/>
      <c r="B88"/>
      <c r="C88"/>
      <c r="D88"/>
      <c r="E88"/>
      <c r="F88" s="98"/>
      <c r="G88" s="99"/>
      <c r="H88" s="100"/>
    </row>
    <row r="89" spans="1:8" ht="23.25">
      <c r="A89"/>
      <c r="B89"/>
      <c r="C89"/>
      <c r="D89"/>
      <c r="E89"/>
      <c r="F89" s="102" t="s">
        <v>33</v>
      </c>
      <c r="G89" s="102"/>
      <c r="H89" s="102"/>
    </row>
    <row r="90" spans="1:8" ht="21">
      <c r="A90" s="22" t="s">
        <v>32</v>
      </c>
      <c r="B90" s="107" t="s">
        <v>34</v>
      </c>
      <c r="C90" s="107"/>
      <c r="D90" s="107"/>
      <c r="E90" s="107"/>
      <c r="F90" s="107"/>
      <c r="G90" s="107"/>
      <c r="H90" s="107"/>
    </row>
    <row r="91" spans="1:8" ht="21">
      <c r="A91" s="22"/>
      <c r="B91" s="35"/>
      <c r="C91" s="35"/>
      <c r="D91" s="35"/>
      <c r="E91" s="35"/>
      <c r="F91" s="35"/>
      <c r="G91" s="35"/>
      <c r="H91" s="35"/>
    </row>
    <row r="92" spans="1:8" ht="14.25" customHeight="1">
      <c r="A92" s="22"/>
      <c r="B92" s="21"/>
      <c r="C92" s="21"/>
      <c r="D92" s="21"/>
      <c r="E92" s="21"/>
      <c r="F92" s="21"/>
      <c r="G92" s="21"/>
      <c r="H92" s="21"/>
    </row>
    <row r="93" spans="1:8" ht="15.75" customHeight="1">
      <c r="A93" s="103" t="s">
        <v>23</v>
      </c>
      <c r="B93" s="103"/>
      <c r="C93" s="103"/>
      <c r="D93" s="103"/>
      <c r="E93" s="103"/>
      <c r="F93" s="103"/>
      <c r="G93" s="103"/>
      <c r="H93" s="103"/>
    </row>
    <row r="94" spans="1:8" ht="15.75" customHeight="1">
      <c r="A94" s="103"/>
      <c r="B94" s="103"/>
      <c r="C94" s="103"/>
      <c r="D94" s="103"/>
      <c r="E94" s="103"/>
      <c r="F94" s="103"/>
      <c r="G94" s="103"/>
      <c r="H94" s="103"/>
    </row>
    <row r="95" spans="1:8" ht="15.75" customHeight="1">
      <c r="A95" s="103"/>
      <c r="B95" s="103"/>
      <c r="C95" s="103"/>
      <c r="D95" s="103"/>
      <c r="E95" s="103"/>
      <c r="F95" s="103"/>
      <c r="G95" s="103"/>
      <c r="H95" s="103"/>
    </row>
    <row r="96" spans="1:8" ht="15.75" customHeight="1">
      <c r="A96" s="103"/>
      <c r="B96" s="103"/>
      <c r="C96" s="103"/>
      <c r="D96" s="103"/>
      <c r="E96" s="103"/>
      <c r="F96" s="103"/>
      <c r="G96" s="103"/>
      <c r="H96" s="103"/>
    </row>
    <row r="97" spans="1:8" ht="15.75" customHeight="1">
      <c r="A97" s="103"/>
      <c r="B97" s="103"/>
      <c r="C97" s="103"/>
      <c r="D97" s="103"/>
      <c r="E97" s="103"/>
      <c r="F97" s="103"/>
      <c r="G97" s="103"/>
      <c r="H97" s="103"/>
    </row>
    <row r="98" spans="1:8" ht="15.75" thickBot="1">
      <c r="A98"/>
      <c r="B98"/>
      <c r="C98"/>
      <c r="D98"/>
      <c r="E98"/>
      <c r="F98"/>
      <c r="G98"/>
      <c r="H98"/>
    </row>
    <row r="99" spans="1:8" ht="98.25" customHeight="1" thickBot="1">
      <c r="A99" s="8" t="s">
        <v>0</v>
      </c>
      <c r="B99" s="8" t="s">
        <v>1</v>
      </c>
      <c r="C99" s="9" t="s">
        <v>2</v>
      </c>
      <c r="D99" s="9" t="s">
        <v>30</v>
      </c>
      <c r="E99" s="9" t="s">
        <v>3</v>
      </c>
      <c r="F99" s="128" t="s">
        <v>31</v>
      </c>
      <c r="G99" s="129"/>
      <c r="H99" s="47" t="s">
        <v>22</v>
      </c>
    </row>
    <row r="100" spans="1:8" ht="15">
      <c r="A100" s="12">
        <v>1</v>
      </c>
      <c r="B100" s="15">
        <v>2</v>
      </c>
      <c r="C100" s="16">
        <v>3</v>
      </c>
      <c r="D100" s="16">
        <v>4</v>
      </c>
      <c r="E100" s="16">
        <v>5</v>
      </c>
      <c r="F100" s="130">
        <v>6</v>
      </c>
      <c r="G100" s="131"/>
      <c r="H100" s="48">
        <v>7</v>
      </c>
    </row>
    <row r="101" spans="1:10" ht="15">
      <c r="A101" s="13" t="s">
        <v>8</v>
      </c>
      <c r="B101" s="36"/>
      <c r="C101" s="37"/>
      <c r="D101" s="60"/>
      <c r="E101" s="37"/>
      <c r="F101" s="91">
        <f>IF(D101=0,"",C101*D101)</f>
      </c>
      <c r="G101" s="92"/>
      <c r="H101" s="57"/>
      <c r="J101" s="63">
        <f>IF(AND(C101*D101&gt;0,OR(H101&lt;=0,H101&gt;C101*D101)),"Proszę poprawić kwotę w czerwonej komórce","")</f>
      </c>
    </row>
    <row r="102" spans="1:10" ht="15">
      <c r="A102" s="13" t="s">
        <v>9</v>
      </c>
      <c r="B102" s="38"/>
      <c r="C102" s="39"/>
      <c r="D102" s="61"/>
      <c r="E102" s="39"/>
      <c r="F102" s="91">
        <f aca="true" t="shared" si="6" ref="F102:F110">IF(D102=0,"",C102*D102)</f>
      </c>
      <c r="G102" s="92"/>
      <c r="H102" s="58"/>
      <c r="J102" s="63">
        <f aca="true" t="shared" si="7" ref="J102:J110">IF(AND(C102*D102&gt;0,OR(H102&lt;=0,H102&gt;C102*D102)),"Proszę poprawić kwotę w czerwonej komórce","")</f>
      </c>
    </row>
    <row r="103" spans="1:10" ht="15">
      <c r="A103" s="13" t="s">
        <v>10</v>
      </c>
      <c r="B103" s="38"/>
      <c r="C103" s="39"/>
      <c r="D103" s="61"/>
      <c r="E103" s="39"/>
      <c r="F103" s="91">
        <f t="shared" si="6"/>
      </c>
      <c r="G103" s="92"/>
      <c r="H103" s="58"/>
      <c r="J103" s="63">
        <f t="shared" si="7"/>
      </c>
    </row>
    <row r="104" spans="1:10" ht="15">
      <c r="A104" s="13" t="s">
        <v>24</v>
      </c>
      <c r="B104" s="38"/>
      <c r="C104" s="39"/>
      <c r="D104" s="61"/>
      <c r="E104" s="39"/>
      <c r="F104" s="91">
        <f t="shared" si="6"/>
      </c>
      <c r="G104" s="92"/>
      <c r="H104" s="58"/>
      <c r="J104" s="63">
        <f t="shared" si="7"/>
      </c>
    </row>
    <row r="105" spans="1:10" ht="15">
      <c r="A105" s="13" t="s">
        <v>25</v>
      </c>
      <c r="B105" s="38"/>
      <c r="C105" s="39"/>
      <c r="D105" s="61"/>
      <c r="E105" s="39"/>
      <c r="F105" s="91">
        <f t="shared" si="6"/>
      </c>
      <c r="G105" s="92"/>
      <c r="H105" s="58"/>
      <c r="J105" s="63">
        <f t="shared" si="7"/>
      </c>
    </row>
    <row r="106" spans="1:10" ht="15">
      <c r="A106" s="13" t="s">
        <v>44</v>
      </c>
      <c r="B106" s="38"/>
      <c r="C106" s="39"/>
      <c r="D106" s="61"/>
      <c r="E106" s="39"/>
      <c r="F106" s="91">
        <f t="shared" si="6"/>
      </c>
      <c r="G106" s="92"/>
      <c r="H106" s="58"/>
      <c r="J106" s="63">
        <f t="shared" si="7"/>
      </c>
    </row>
    <row r="107" spans="1:10" ht="15">
      <c r="A107" s="13" t="s">
        <v>52</v>
      </c>
      <c r="B107" s="38"/>
      <c r="C107" s="39"/>
      <c r="D107" s="61"/>
      <c r="E107" s="39"/>
      <c r="F107" s="91">
        <f t="shared" si="6"/>
      </c>
      <c r="G107" s="92"/>
      <c r="H107" s="58"/>
      <c r="J107" s="63">
        <f t="shared" si="7"/>
      </c>
    </row>
    <row r="108" spans="1:10" ht="15">
      <c r="A108" s="13" t="s">
        <v>48</v>
      </c>
      <c r="B108" s="38"/>
      <c r="C108" s="39"/>
      <c r="D108" s="61"/>
      <c r="E108" s="39"/>
      <c r="F108" s="91">
        <f t="shared" si="6"/>
      </c>
      <c r="G108" s="92"/>
      <c r="H108" s="58"/>
      <c r="J108" s="63">
        <f t="shared" si="7"/>
      </c>
    </row>
    <row r="109" spans="1:10" ht="15">
      <c r="A109" s="13" t="s">
        <v>49</v>
      </c>
      <c r="B109" s="38"/>
      <c r="C109" s="39"/>
      <c r="D109" s="61"/>
      <c r="E109" s="39"/>
      <c r="F109" s="91">
        <f t="shared" si="6"/>
      </c>
      <c r="G109" s="92"/>
      <c r="H109" s="58"/>
      <c r="J109" s="63">
        <f t="shared" si="7"/>
      </c>
    </row>
    <row r="110" spans="1:10" ht="15">
      <c r="A110" s="13" t="s">
        <v>51</v>
      </c>
      <c r="B110" s="38"/>
      <c r="C110" s="39"/>
      <c r="D110" s="61"/>
      <c r="E110" s="39"/>
      <c r="F110" s="91">
        <f t="shared" si="6"/>
      </c>
      <c r="G110" s="92"/>
      <c r="H110" s="58"/>
      <c r="J110" s="63">
        <f t="shared" si="7"/>
      </c>
    </row>
    <row r="111" spans="1:8" ht="15.75" thickBot="1">
      <c r="A111" s="14"/>
      <c r="B111" s="104" t="s">
        <v>19</v>
      </c>
      <c r="C111" s="105"/>
      <c r="D111" s="105"/>
      <c r="E111" s="106"/>
      <c r="F111" s="93">
        <f>SUM(F101:F110)</f>
        <v>0</v>
      </c>
      <c r="G111" s="94"/>
      <c r="H111" s="59">
        <f>SUM(H101:H110)</f>
        <v>0</v>
      </c>
    </row>
    <row r="112" spans="1:8" ht="15.75" thickBo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 s="95"/>
      <c r="G113" s="96"/>
      <c r="H113" s="97"/>
    </row>
    <row r="114" spans="1:8" ht="15.75" thickBot="1">
      <c r="A114"/>
      <c r="B114"/>
      <c r="C114"/>
      <c r="D114"/>
      <c r="E114"/>
      <c r="F114" s="98"/>
      <c r="G114" s="99"/>
      <c r="H114" s="100"/>
    </row>
    <row r="115" spans="1:8" ht="15">
      <c r="A115"/>
      <c r="B115"/>
      <c r="C115"/>
      <c r="D115"/>
      <c r="E115"/>
      <c r="F115" s="101" t="s">
        <v>26</v>
      </c>
      <c r="G115" s="101"/>
      <c r="H115" s="101"/>
    </row>
    <row r="116" spans="1:8" ht="15.75">
      <c r="A116"/>
      <c r="B116" s="23"/>
      <c r="C116"/>
      <c r="D116"/>
      <c r="E116"/>
      <c r="F116"/>
      <c r="G116"/>
      <c r="H116"/>
    </row>
    <row r="117" spans="1:8" ht="15.75">
      <c r="A117" s="84"/>
      <c r="B117" s="23"/>
      <c r="C117" s="84"/>
      <c r="D117" s="84"/>
      <c r="E117" s="84"/>
      <c r="F117" s="84"/>
      <c r="G117" s="84"/>
      <c r="H117" s="84"/>
    </row>
    <row r="118" spans="1:8" ht="15.75">
      <c r="A118" s="84"/>
      <c r="B118" s="23" t="s">
        <v>35</v>
      </c>
      <c r="C118" s="84"/>
      <c r="D118" s="84"/>
      <c r="E118" s="84"/>
      <c r="F118" s="84"/>
      <c r="G118" s="84"/>
      <c r="H118" s="84"/>
    </row>
    <row r="119" spans="1:8" ht="30" customHeight="1">
      <c r="A119" s="27" t="s">
        <v>8</v>
      </c>
      <c r="B119" s="90" t="s">
        <v>60</v>
      </c>
      <c r="C119" s="90"/>
      <c r="D119" s="90"/>
      <c r="E119" s="90"/>
      <c r="F119" s="90"/>
      <c r="G119" s="90"/>
      <c r="H119" s="90"/>
    </row>
    <row r="120" spans="1:8" ht="18" customHeight="1">
      <c r="A120" s="27" t="s">
        <v>9</v>
      </c>
      <c r="B120" s="90" t="s">
        <v>41</v>
      </c>
      <c r="C120" s="90"/>
      <c r="D120" s="90"/>
      <c r="E120" s="90"/>
      <c r="F120" s="90"/>
      <c r="G120" s="90"/>
      <c r="H120" s="90"/>
    </row>
    <row r="121" spans="1:8" ht="17.25" customHeight="1">
      <c r="A121" s="27" t="s">
        <v>10</v>
      </c>
      <c r="B121" s="90" t="s">
        <v>42</v>
      </c>
      <c r="C121" s="90"/>
      <c r="D121" s="90"/>
      <c r="E121" s="90"/>
      <c r="F121" s="90"/>
      <c r="G121" s="90"/>
      <c r="H121" s="90"/>
    </row>
    <row r="122" spans="1:8" ht="30" customHeight="1">
      <c r="A122" s="27" t="s">
        <v>24</v>
      </c>
      <c r="B122" s="90" t="s">
        <v>43</v>
      </c>
      <c r="C122" s="90"/>
      <c r="D122" s="90"/>
      <c r="E122" s="90"/>
      <c r="F122" s="90"/>
      <c r="G122" s="90"/>
      <c r="H122" s="90"/>
    </row>
    <row r="123" spans="1:8" ht="30" customHeight="1">
      <c r="A123" s="27" t="s">
        <v>25</v>
      </c>
      <c r="B123" s="90" t="s">
        <v>45</v>
      </c>
      <c r="C123" s="90"/>
      <c r="D123" s="90"/>
      <c r="E123" s="90"/>
      <c r="F123" s="90"/>
      <c r="G123" s="90"/>
      <c r="H123" s="90"/>
    </row>
    <row r="124" spans="1:8" ht="22.5" customHeight="1">
      <c r="A124" s="27" t="s">
        <v>44</v>
      </c>
      <c r="B124" s="90" t="s">
        <v>47</v>
      </c>
      <c r="C124" s="90"/>
      <c r="D124" s="90"/>
      <c r="E124" s="90"/>
      <c r="F124" s="90"/>
      <c r="G124" s="90"/>
      <c r="H124" s="90"/>
    </row>
    <row r="125" spans="1:8" ht="39" customHeight="1">
      <c r="A125" s="27" t="s">
        <v>46</v>
      </c>
      <c r="B125" s="90" t="s">
        <v>57</v>
      </c>
      <c r="C125" s="90"/>
      <c r="D125" s="90"/>
      <c r="E125" s="90"/>
      <c r="F125" s="90"/>
      <c r="G125" s="90"/>
      <c r="H125" s="90"/>
    </row>
  </sheetData>
  <sheetProtection password="E8DC" sheet="1"/>
  <mergeCells count="62">
    <mergeCell ref="B11:H11"/>
    <mergeCell ref="B12:H12"/>
    <mergeCell ref="B13:H13"/>
    <mergeCell ref="B14:H14"/>
    <mergeCell ref="A9:H9"/>
    <mergeCell ref="F105:G105"/>
    <mergeCell ref="B35:E35"/>
    <mergeCell ref="A54:A59"/>
    <mergeCell ref="A24:A35"/>
    <mergeCell ref="A36:A41"/>
    <mergeCell ref="F103:G103"/>
    <mergeCell ref="B65:E65"/>
    <mergeCell ref="B77:E77"/>
    <mergeCell ref="A84:A85"/>
    <mergeCell ref="A66:A71"/>
    <mergeCell ref="B84:E85"/>
    <mergeCell ref="A72:A77"/>
    <mergeCell ref="A78:A83"/>
    <mergeCell ref="F99:G99"/>
    <mergeCell ref="F100:G100"/>
    <mergeCell ref="F87:H88"/>
    <mergeCell ref="B83:E83"/>
    <mergeCell ref="B54:H54"/>
    <mergeCell ref="B60:H60"/>
    <mergeCell ref="B72:H72"/>
    <mergeCell ref="B78:H78"/>
    <mergeCell ref="B53:E53"/>
    <mergeCell ref="B59:E59"/>
    <mergeCell ref="B36:H36"/>
    <mergeCell ref="B42:H42"/>
    <mergeCell ref="B66:H66"/>
    <mergeCell ref="B71:E71"/>
    <mergeCell ref="F110:G110"/>
    <mergeCell ref="F106:G106"/>
    <mergeCell ref="B24:H24"/>
    <mergeCell ref="A16:F16"/>
    <mergeCell ref="A42:A53"/>
    <mergeCell ref="A60:A65"/>
    <mergeCell ref="B41:E41"/>
    <mergeCell ref="A19:H20"/>
    <mergeCell ref="E21:F21"/>
    <mergeCell ref="G16:H16"/>
    <mergeCell ref="F115:H115"/>
    <mergeCell ref="B124:H124"/>
    <mergeCell ref="F101:G101"/>
    <mergeCell ref="F89:H89"/>
    <mergeCell ref="A93:H97"/>
    <mergeCell ref="F102:G102"/>
    <mergeCell ref="B111:E111"/>
    <mergeCell ref="F109:G109"/>
    <mergeCell ref="F108:G108"/>
    <mergeCell ref="B90:H90"/>
    <mergeCell ref="B122:H122"/>
    <mergeCell ref="B123:H123"/>
    <mergeCell ref="F107:G107"/>
    <mergeCell ref="F104:G104"/>
    <mergeCell ref="B125:H125"/>
    <mergeCell ref="B121:H121"/>
    <mergeCell ref="F111:G111"/>
    <mergeCell ref="B119:H119"/>
    <mergeCell ref="B120:H120"/>
    <mergeCell ref="F113:H114"/>
  </mergeCells>
  <conditionalFormatting sqref="H25:H34 H37:H40 H43:H52 H55:H58 H61:H64 H67:H70 H73:H76 H79:H82">
    <cfRule type="expression" priority="12" dxfId="0" stopIfTrue="1">
      <formula>AND($G25&lt;&gt;0,OR($H25&lt;=0,$H25&gt;$G25))</formula>
    </cfRule>
  </conditionalFormatting>
  <conditionalFormatting sqref="H101:H110">
    <cfRule type="expression" priority="9" dxfId="0" stopIfTrue="1">
      <formula>AND($D101*$C101&gt;0,OR($H101&lt;=0,$H101&gt;$D101*$C101))</formula>
    </cfRule>
  </conditionalFormatting>
  <conditionalFormatting sqref="F41:H41">
    <cfRule type="expression" priority="8" dxfId="10" stopIfTrue="1">
      <formula>OR($F$41="Przekroczony limit kosztów",$F$41="Suma kat. 2 i kat.4 większa niż 20%")</formula>
    </cfRule>
  </conditionalFormatting>
  <conditionalFormatting sqref="F59:H59">
    <cfRule type="expression" priority="7" dxfId="10" stopIfTrue="1">
      <formula>OR($F$59="Przekroczony limit kosztów",$F$59="Suma kat. 2 i kat.4 większa niż 20%")</formula>
    </cfRule>
  </conditionalFormatting>
  <conditionalFormatting sqref="F65:H65">
    <cfRule type="expression" priority="6" dxfId="10" stopIfTrue="1">
      <formula>OR($F65="Środki trwałe do 3500 zł",$F65="Przekroczony limit kosztów")</formula>
    </cfRule>
  </conditionalFormatting>
  <conditionalFormatting sqref="F71:H71">
    <cfRule type="expression" priority="5" dxfId="10" stopIfTrue="1">
      <formula>OR($F71="MAX 5000 zł",$F71="Przekroczony limit kosztów")</formula>
    </cfRule>
  </conditionalFormatting>
  <conditionalFormatting sqref="F77:H77">
    <cfRule type="expression" priority="4" dxfId="10" stopIfTrue="1">
      <formula>$F77="Przekroczony limit kosztów"</formula>
    </cfRule>
  </conditionalFormatting>
  <conditionalFormatting sqref="F83:H83">
    <cfRule type="expression" priority="3" dxfId="10" stopIfTrue="1">
      <formula>$F83="Przekroczony limit kosztów"</formula>
    </cfRule>
  </conditionalFormatting>
  <conditionalFormatting sqref="H85">
    <cfRule type="expression" priority="2" dxfId="11" stopIfTrue="1">
      <formula>$H$85="Kwota dotacji przekroczona"</formula>
    </cfRule>
  </conditionalFormatting>
  <conditionalFormatting sqref="G84">
    <cfRule type="expression" priority="1" dxfId="12">
      <formula>$G$84="Błąd"</formula>
    </cfRule>
  </conditionalFormatting>
  <printOptions/>
  <pageMargins left="0.4724409448818898" right="0.2362204724409449" top="0.5905511811023623" bottom="0.7874015748031497" header="0.31496062992125984" footer="0.31496062992125984"/>
  <pageSetup horizontalDpi="600" verticalDpi="600" orientation="portrait" paperSize="9" scale="98" r:id="rId3"/>
  <headerFooter>
    <oddFooter>&amp;C&amp;P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Asia</cp:lastModifiedBy>
  <cp:lastPrinted>2015-10-25T09:03:22Z</cp:lastPrinted>
  <dcterms:created xsi:type="dcterms:W3CDTF">2014-06-18T09:39:27Z</dcterms:created>
  <dcterms:modified xsi:type="dcterms:W3CDTF">2015-11-25T07:26:55Z</dcterms:modified>
  <cp:category/>
  <cp:version/>
  <cp:contentType/>
  <cp:contentStatus/>
</cp:coreProperties>
</file>